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60CADF8E1B0416BB19A5882367F583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765" y="1063625"/>
          <a:ext cx="760730" cy="732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447FA152B844C90AD01B394431E6CD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5350" y="3444875"/>
          <a:ext cx="905510" cy="4756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27B9A4E77EC54F63A8C0C6D639A82629"/>
        <xdr:cNvPicPr/>
      </xdr:nvPicPr>
      <xdr:blipFill>
        <a:blip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3480" y="4537075"/>
          <a:ext cx="469900" cy="431800"/>
        </a:xfrm>
        <a:prstGeom prst="rect">
          <a:avLst/>
        </a:prstGeom>
      </xdr:spPr>
    </xdr:pic>
  </etc:cellImage>
  <etc:cellImage>
    <xdr:pic>
      <xdr:nvPicPr>
        <xdr:cNvPr id="21" name="ID_6222CDDCD0F84703861EE8B55FD548C2"/>
        <xdr:cNvPicPr/>
      </xdr:nvPicPr>
      <xdr:blipFill>
        <a:blip r:embed="rId5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430" y="4975225"/>
          <a:ext cx="469900" cy="431800"/>
        </a:xfrm>
        <a:prstGeom prst="rect">
          <a:avLst/>
        </a:prstGeom>
      </xdr:spPr>
    </xdr:pic>
  </etc:cellImage>
  <etc:cellImage>
    <xdr:pic>
      <xdr:nvPicPr>
        <xdr:cNvPr id="39" name="ID_401EC83B990548118E5EC8CA989FD04F"/>
        <xdr:cNvPicPr/>
      </xdr:nvPicPr>
      <xdr:blipFill>
        <a:blip r:embed="rId6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4905" y="6832600"/>
          <a:ext cx="469900" cy="431800"/>
        </a:xfrm>
        <a:prstGeom prst="rect">
          <a:avLst/>
        </a:prstGeom>
      </xdr:spPr>
    </xdr:pic>
  </etc:cellImage>
  <etc:cellImage>
    <xdr:pic>
      <xdr:nvPicPr>
        <xdr:cNvPr id="45" name="ID_030219DA845445A68F7911C314D96245"/>
        <xdr:cNvPicPr/>
      </xdr:nvPicPr>
      <xdr:blipFill>
        <a:blip r:embed="rId7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2530" y="9566275"/>
          <a:ext cx="469900" cy="431800"/>
        </a:xfrm>
        <a:prstGeom prst="rect">
          <a:avLst/>
        </a:prstGeom>
      </xdr:spPr>
    </xdr:pic>
  </etc:cellImage>
  <etc:cellImage>
    <xdr:pic>
      <xdr:nvPicPr>
        <xdr:cNvPr id="46" name="ID_41FB1B5FB8AF477193FBCF51DE77283A"/>
        <xdr:cNvPicPr/>
      </xdr:nvPicPr>
      <xdr:blipFill>
        <a:blip r:embed="rId8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4905" y="10033000"/>
          <a:ext cx="469900" cy="431800"/>
        </a:xfrm>
        <a:prstGeom prst="rect">
          <a:avLst/>
        </a:prstGeom>
      </xdr:spPr>
    </xdr:pic>
  </etc:cellImage>
  <etc:cellImage>
    <xdr:pic>
      <xdr:nvPicPr>
        <xdr:cNvPr id="48" name="ID_E8CCA99887D04B759353D195D007B6D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243955" y="11059160"/>
          <a:ext cx="411480" cy="447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356F456D5C504FD6B32815FE371DCB40"/>
        <xdr:cNvPicPr/>
      </xdr:nvPicPr>
      <xdr:blipFill>
        <a:blip r:embed="rId10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855" y="11934825"/>
          <a:ext cx="469900" cy="431800"/>
        </a:xfrm>
        <a:prstGeom prst="rect">
          <a:avLst/>
        </a:prstGeom>
      </xdr:spPr>
    </xdr:pic>
  </etc:cellImage>
  <etc:cellImage>
    <xdr:pic>
      <xdr:nvPicPr>
        <xdr:cNvPr id="51" name="ID_843B4E572871475981BA0A8584E472C8"/>
        <xdr:cNvPicPr/>
      </xdr:nvPicPr>
      <xdr:blipFill>
        <a:blip r:embed="rId11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280" y="12401550"/>
          <a:ext cx="469900" cy="431800"/>
        </a:xfrm>
        <a:prstGeom prst="rect">
          <a:avLst/>
        </a:prstGeom>
      </xdr:spPr>
    </xdr:pic>
  </etc:cellImage>
  <etc:cellImage>
    <xdr:pic>
      <xdr:nvPicPr>
        <xdr:cNvPr id="53" name="ID_431C912D37A64AF9B02F31408E5F9EE9"/>
        <xdr:cNvPicPr/>
      </xdr:nvPicPr>
      <xdr:blipFill>
        <a:blip r:embed="rId12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755" y="12839700"/>
          <a:ext cx="469900" cy="431800"/>
        </a:xfrm>
        <a:prstGeom prst="rect">
          <a:avLst/>
        </a:prstGeom>
      </xdr:spPr>
    </xdr:pic>
  </etc:cellImage>
  <etc:cellImage>
    <xdr:pic>
      <xdr:nvPicPr>
        <xdr:cNvPr id="54" name="ID_29F5EA5085FC493B8CBED82AA2ADD718"/>
        <xdr:cNvPicPr/>
      </xdr:nvPicPr>
      <xdr:blipFill>
        <a:blip r:embed="rId1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430" y="13325475"/>
          <a:ext cx="469900" cy="431800"/>
        </a:xfrm>
        <a:prstGeom prst="rect">
          <a:avLst/>
        </a:prstGeom>
      </xdr:spPr>
    </xdr:pic>
  </etc:cellImage>
  <etc:cellImage>
    <xdr:pic>
      <xdr:nvPicPr>
        <xdr:cNvPr id="55" name="ID_8E2F7244ED254339B9AB8B4AA391013D"/>
        <xdr:cNvPicPr/>
      </xdr:nvPicPr>
      <xdr:blipFill>
        <a:blip r:embed="rId14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4905" y="13811250"/>
          <a:ext cx="469900" cy="431800"/>
        </a:xfrm>
        <a:prstGeom prst="rect">
          <a:avLst/>
        </a:prstGeom>
      </xdr:spPr>
    </xdr:pic>
  </etc:cellImage>
  <etc:cellImage>
    <xdr:pic>
      <xdr:nvPicPr>
        <xdr:cNvPr id="57" name="ID_9D12B5DC30CA46B2A8880F91C86333F7"/>
        <xdr:cNvPicPr/>
      </xdr:nvPicPr>
      <xdr:blipFill>
        <a:blip r:embed="rId15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380" y="14735175"/>
          <a:ext cx="469900" cy="431800"/>
        </a:xfrm>
        <a:prstGeom prst="rect">
          <a:avLst/>
        </a:prstGeom>
      </xdr:spPr>
    </xdr:pic>
  </etc:cellImage>
  <etc:cellImage>
    <xdr:pic>
      <xdr:nvPicPr>
        <xdr:cNvPr id="59" name="ID_1B4FC8E2296F4531A18E4A6ED4F65D7F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271895" y="15785465"/>
          <a:ext cx="514985" cy="521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82A73EDA095B4A05921D6971DA6FAB6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082030" y="16419195"/>
          <a:ext cx="676910" cy="535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2A22783A1782498AA2B18F8E11AC012F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159500" y="18206720"/>
          <a:ext cx="570230" cy="586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DCB07F0BC4D14682BE92C449925B8FDB"/>
        <xdr:cNvPicPr>
          <a:picLocks noChangeAspect="1"/>
        </xdr:cNvPicPr>
      </xdr:nvPicPr>
      <xdr:blipFill>
        <a:blip r:embed="rId19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2360" y="11487150"/>
          <a:ext cx="466090" cy="428625"/>
        </a:xfrm>
        <a:prstGeom prst="rect">
          <a:avLst/>
        </a:prstGeom>
      </xdr:spPr>
    </xdr:pic>
  </etc:cellImage>
  <etc:cellImage>
    <xdr:pic>
      <xdr:nvPicPr>
        <xdr:cNvPr id="10" name="ID_1DAFAFCB7B4E419EB192403E29AEA03B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655560" y="18161000"/>
          <a:ext cx="624205" cy="705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0749DA4056FC4CF09D3A00C4D0B045FC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655560" y="18821400"/>
          <a:ext cx="635000" cy="63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1AA8B8C1DC784CCABD822BD2F843E0EC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655560" y="19481800"/>
          <a:ext cx="518795" cy="543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9CE285C72D8C4E3F99811E4B53C944DF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655560" y="20142200"/>
          <a:ext cx="527050" cy="737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80E559C2EB514499A21C2DA0593EA74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541260" y="21307425"/>
          <a:ext cx="878205" cy="872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9EA5635D4B224A918B19B643A02C231C" descr="D:\商贸通\图片\CFG15300094_1.JPG"/>
        <xdr:cNvPicPr>
          <a:picLocks noChangeAspect="1"/>
        </xdr:cNvPicPr>
      </xdr:nvPicPr>
      <xdr:blipFill>
        <a:blip r:embed="rId25" r:link="rId4" cstate="print"/>
        <a:stretch>
          <a:fillRect/>
        </a:stretch>
      </xdr:blipFill>
      <xdr:spPr>
        <a:xfrm>
          <a:off x="7787640" y="2266950"/>
          <a:ext cx="375285" cy="592455"/>
        </a:xfrm>
        <a:prstGeom prst="rect">
          <a:avLst/>
        </a:prstGeom>
      </xdr:spPr>
    </xdr:pic>
  </etc:cellImage>
  <etc:cellImage>
    <xdr:pic>
      <xdr:nvPicPr>
        <xdr:cNvPr id="17" name="ID_CD64B4218FDC4DEFBD9A81D2CC7F9A00" descr="D:\商贸通\图片\CFG15300095_1.JPG"/>
        <xdr:cNvPicPr/>
      </xdr:nvPicPr>
      <xdr:blipFill>
        <a:blip r:embed="rId26" r:link="rId4" cstate="print"/>
        <a:stretch>
          <a:fillRect/>
        </a:stretch>
      </xdr:blipFill>
      <xdr:spPr>
        <a:xfrm>
          <a:off x="7882890" y="1655445"/>
          <a:ext cx="414655" cy="570865"/>
        </a:xfrm>
        <a:prstGeom prst="rect">
          <a:avLst/>
        </a:prstGeom>
      </xdr:spPr>
    </xdr:pic>
  </etc:cellImage>
  <etc:cellImage>
    <xdr:pic>
      <xdr:nvPicPr>
        <xdr:cNvPr id="18" name="ID_EAD4C640E3A34F4BA2EBE372086ADB5F"/>
        <xdr:cNvPicPr>
          <a:picLocks noChangeAspect="1"/>
        </xdr:cNvPicPr>
      </xdr:nvPicPr>
      <xdr:blipFill>
        <a:blip r:embed="rId27"/>
        <a:srcRect t="22618"/>
        <a:stretch>
          <a:fillRect/>
        </a:stretch>
      </xdr:blipFill>
      <xdr:spPr>
        <a:xfrm>
          <a:off x="7691755" y="2913380"/>
          <a:ext cx="681990" cy="768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57F0CA1A1D934F10AF5911269E5FF9F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670165" y="3549650"/>
          <a:ext cx="635635" cy="59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CC29DAAF15C84099BA1ED1469DBA90D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754620" y="4839335"/>
          <a:ext cx="511810" cy="743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7C5A6C95671481F8105318BFCF6D4C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820025" y="7338695"/>
          <a:ext cx="634365" cy="674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906F4D55265F46E18578D5F44C12A01C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774305" y="6734175"/>
          <a:ext cx="488950" cy="865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43E1BEC4B2654AE781DFE79A279B5FB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564755" y="7990205"/>
          <a:ext cx="1087755" cy="648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4E372BBA1AD642B88D04CA3CEF98F962"/>
        <xdr:cNvPicPr>
          <a:picLocks noChangeAspect="1"/>
        </xdr:cNvPicPr>
      </xdr:nvPicPr>
      <xdr:blipFill>
        <a:blip r:embed="rId33">
          <a:clrChange>
            <a:clrFrom>
              <a:srgbClr val="D1C8B7">
                <a:alpha val="100000"/>
              </a:srgbClr>
            </a:clrFrom>
            <a:clrTo>
              <a:srgbClr val="D1C8B7">
                <a:alpha val="100000"/>
                <a:alpha val="0"/>
              </a:srgbClr>
            </a:clrTo>
          </a:clrChange>
          <a:lum bright="6000"/>
        </a:blip>
        <a:stretch>
          <a:fillRect/>
        </a:stretch>
      </xdr:blipFill>
      <xdr:spPr>
        <a:xfrm>
          <a:off x="7680960" y="9958705"/>
          <a:ext cx="717550" cy="589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53AF142652D2458694098C48705413BA" descr="D:\商贸通\图片\BXG 不锈钢\CFG72700003 154199.JPG"/>
        <xdr:cNvPicPr/>
      </xdr:nvPicPr>
      <xdr:blipFill>
        <a:blip r:embed="rId34" r:link="rId4" cstate="print"/>
        <a:stretch>
          <a:fillRect/>
        </a:stretch>
      </xdr:blipFill>
      <xdr:spPr>
        <a:xfrm>
          <a:off x="7629525" y="10513060"/>
          <a:ext cx="665480" cy="504190"/>
        </a:xfrm>
        <a:prstGeom prst="rect">
          <a:avLst/>
        </a:prstGeom>
      </xdr:spPr>
    </xdr:pic>
  </etc:cellImage>
  <etc:cellImage>
    <xdr:pic>
      <xdr:nvPicPr>
        <xdr:cNvPr id="29" name="ID_4F69E14FD1954E5D9A9CC23D66FF5EA5" descr="D:\商贸通\图片\12979 临安青荷酒\240716-7 CFG61200004 308087.JPG"/>
        <xdr:cNvPicPr/>
      </xdr:nvPicPr>
      <xdr:blipFill>
        <a:blip r:embed="rId35" r:link="rId4" cstate="print"/>
        <a:stretch>
          <a:fillRect/>
        </a:stretch>
      </xdr:blipFill>
      <xdr:spPr>
        <a:xfrm>
          <a:off x="7522845" y="11137900"/>
          <a:ext cx="571500" cy="495300"/>
        </a:xfrm>
        <a:prstGeom prst="rect">
          <a:avLst/>
        </a:prstGeom>
      </xdr:spPr>
    </xdr:pic>
  </etc:cellImage>
  <etc:cellImage>
    <xdr:pic>
      <xdr:nvPicPr>
        <xdr:cNvPr id="30" name="ID_7AAB6CB25C54417182BF1285917D7F3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616190" y="11813540"/>
          <a:ext cx="845185" cy="5257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46F6CD7F50D44A42BCFED11381AE6C7C" descr="D:\商贸通\图片\CFG30605297.JPG"/>
        <xdr:cNvPicPr/>
      </xdr:nvPicPr>
      <xdr:blipFill>
        <a:blip r:embed="rId37" r:link="rId4" cstate="print"/>
        <a:stretch>
          <a:fillRect/>
        </a:stretch>
      </xdr:blipFill>
      <xdr:spPr>
        <a:xfrm>
          <a:off x="7522845" y="9232900"/>
          <a:ext cx="571500" cy="635000"/>
        </a:xfrm>
        <a:prstGeom prst="rect">
          <a:avLst/>
        </a:prstGeom>
      </xdr:spPr>
    </xdr:pic>
  </etc:cellImage>
  <etc:cellImage>
    <xdr:pic>
      <xdr:nvPicPr>
        <xdr:cNvPr id="32" name="ID_A07C07A87A7343E196F43B540A53F3A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741920" y="18809970"/>
          <a:ext cx="593725" cy="617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A113DB25DFC6414D9F2EDDF6FF88514B" descr="D:\商贸通\图片\2750002.JPG"/>
        <xdr:cNvPicPr/>
      </xdr:nvPicPr>
      <xdr:blipFill>
        <a:blip r:embed="rId39" r:link="rId4" cstate="print"/>
        <a:stretch>
          <a:fillRect/>
        </a:stretch>
      </xdr:blipFill>
      <xdr:spPr>
        <a:xfrm>
          <a:off x="7522845" y="13677900"/>
          <a:ext cx="895350" cy="759460"/>
        </a:xfrm>
        <a:prstGeom prst="rect">
          <a:avLst/>
        </a:prstGeom>
      </xdr:spPr>
    </xdr:pic>
  </etc:cellImage>
  <etc:cellImage>
    <xdr:pic>
      <xdr:nvPicPr>
        <xdr:cNvPr id="3" name="ID_2D486E5A27634A96AC38DC95A2FF6B6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672070" y="22974935"/>
          <a:ext cx="984885" cy="8737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<sst xmlns="http://schemas.openxmlformats.org/spreadsheetml/2006/main" count="172" uniqueCount="101">
  <si>
    <t>饮食服务保障部钱塘校区餐具等物资采购项目报价单</t>
  </si>
  <si>
    <t>序号</t>
  </si>
  <si>
    <t>商品名称</t>
  </si>
  <si>
    <t>规格型号</t>
  </si>
  <si>
    <t>数量</t>
  </si>
  <si>
    <t>单位</t>
  </si>
  <si>
    <r>
      <rPr>
        <b/>
        <sz val="11"/>
        <color theme="1"/>
        <rFont val="宋体"/>
        <charset val="134"/>
        <scheme val="minor"/>
      </rPr>
      <t>单价</t>
    </r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（元）</t>
    </r>
  </si>
  <si>
    <r>
      <rPr>
        <b/>
        <sz val="11"/>
        <color theme="1"/>
        <rFont val="宋体"/>
        <charset val="134"/>
        <scheme val="minor"/>
      </rPr>
      <t>总价</t>
    </r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（元）</t>
    </r>
  </si>
  <si>
    <t>参考图片</t>
  </si>
  <si>
    <t>备注</t>
  </si>
  <si>
    <r>
      <rPr>
        <b/>
        <sz val="11"/>
        <color theme="1"/>
        <rFont val="宋体"/>
        <charset val="134"/>
        <scheme val="minor"/>
      </rPr>
      <t>报价商品图片</t>
    </r>
    <r>
      <rPr>
        <b/>
        <sz val="11"/>
        <color rgb="FFFF0000"/>
        <rFont val="宋体"/>
        <charset val="134"/>
        <scheme val="minor"/>
      </rPr>
      <t>*</t>
    </r>
  </si>
  <si>
    <t>克称</t>
  </si>
  <si>
    <t>参数见图片</t>
  </si>
  <si>
    <t>台</t>
  </si>
  <si>
    <t>不锈钢电池款</t>
  </si>
  <si>
    <t>筷子（公筷）</t>
  </si>
  <si>
    <t>白色，常规</t>
  </si>
  <si>
    <t>双</t>
  </si>
  <si>
    <t>需提供样品</t>
  </si>
  <si>
    <t>筷子</t>
  </si>
  <si>
    <t>黑色，常规</t>
  </si>
  <si>
    <t>牙签筒（万水千山+银线）</t>
  </si>
  <si>
    <t>陶瓷，常规</t>
  </si>
  <si>
    <r>
      <rPr>
        <sz val="11"/>
        <color theme="1"/>
        <rFont val="宋体"/>
        <charset val="134"/>
      </rPr>
      <t>个</t>
    </r>
  </si>
  <si>
    <t>烟灰缸（万水千山+银线）</t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</si>
  <si>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件套</t>
    </r>
  </si>
  <si>
    <t>平底毛巾碟（万水千山+银线）
汉斯盘（约11",万水千山+银线）
浅盘（约8"，万水千山+银线）
九龙碗（约4.5"，万水千山+银线）
三用筷架（万水千山+银线）
海棠勺（风轻云淡+银线）
筷子（黑色一双，白色一双）</t>
  </si>
  <si>
    <t>套</t>
  </si>
  <si>
    <t>适用于包间，需提供样品</t>
  </si>
  <si>
    <r>
      <rPr>
        <sz val="11"/>
        <color theme="1"/>
        <rFont val="Times New Roman"/>
        <charset val="134"/>
      </rPr>
      <t>150ML</t>
    </r>
    <r>
      <rPr>
        <sz val="11"/>
        <color theme="1"/>
        <rFont val="宋体"/>
        <charset val="134"/>
      </rPr>
      <t>分酒器（带把手）</t>
    </r>
  </si>
  <si>
    <t>水晶玻璃，提供配套白酒杯</t>
  </si>
  <si>
    <t>红酒杯</t>
  </si>
  <si>
    <t>常规</t>
  </si>
  <si>
    <t>高脚杯</t>
  </si>
  <si>
    <t>白瓷双耳汤盅 四方炉座</t>
  </si>
  <si>
    <r>
      <rPr>
        <sz val="11"/>
        <color theme="1"/>
        <rFont val="宋体"/>
        <charset val="134"/>
      </rPr>
      <t>白瓷双耳汤盅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（与四方炉座配套）</t>
    </r>
  </si>
  <si>
    <t>约4.5寸，300ml</t>
  </si>
  <si>
    <t>鱼盘（凹耳大船盘）</t>
  </si>
  <si>
    <t>陶瓷，约24"</t>
  </si>
  <si>
    <t>土陶 小号砂锅</t>
  </si>
  <si>
    <t>双耳，常规</t>
  </si>
  <si>
    <t>钻石翘边三角（椭圆）汤盘</t>
  </si>
  <si>
    <t>陶瓷，约12"</t>
  </si>
  <si>
    <t>四方铝炉</t>
  </si>
  <si>
    <t>黑色，带防滑垫</t>
  </si>
  <si>
    <r>
      <rPr>
        <sz val="11"/>
        <color theme="1"/>
        <rFont val="宋体"/>
        <charset val="134"/>
      </rPr>
      <t>双耳雪花锅仔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不锈钢，与铝炉配套）</t>
    </r>
  </si>
  <si>
    <t>约11寸</t>
  </si>
  <si>
    <t>加厚沙比利盘</t>
  </si>
  <si>
    <t>约27*27*3cm 外方内圆</t>
  </si>
  <si>
    <r>
      <rPr>
        <sz val="11"/>
        <color theme="1"/>
        <rFont val="宋体"/>
        <charset val="134"/>
      </rPr>
      <t>双耳铁板烤盘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（与沙比利盘配套）</t>
    </r>
  </si>
  <si>
    <t>约24cm</t>
  </si>
  <si>
    <t>斗笠碗(粉青)</t>
  </si>
  <si>
    <t>陶瓷，约11"</t>
  </si>
  <si>
    <t>大号砂锅</t>
  </si>
  <si>
    <t>双耳，3.8升沃土煲，锅盖约26cm</t>
  </si>
  <si>
    <t>卡式炉（金色）</t>
  </si>
  <si>
    <t>脉鲜MS-77</t>
  </si>
  <si>
    <t>小脚斗笠碗（仿宋瓷，粉青）</t>
  </si>
  <si>
    <t>4寸左右</t>
  </si>
  <si>
    <t>圆汤碗</t>
  </si>
  <si>
    <t>陶瓷，约10.5"</t>
  </si>
  <si>
    <t>高足汤盘（冷菜盘）</t>
  </si>
  <si>
    <t>陶瓷，约9.75"</t>
  </si>
  <si>
    <t>浅碗（炒菜盘）</t>
  </si>
  <si>
    <t>元宝碗（旦形盘）</t>
  </si>
  <si>
    <t>鼓碗（沙拉碗）</t>
  </si>
  <si>
    <t>反边碗</t>
  </si>
  <si>
    <t>陶瓷，约9"</t>
  </si>
  <si>
    <t>果盘</t>
  </si>
  <si>
    <t>钢化玻璃 星空钻石烟灰色 约12寸</t>
  </si>
  <si>
    <t>土陶 中号砂锅</t>
  </si>
  <si>
    <t>双耳，锅身约10寸，锅盖约11寸</t>
  </si>
  <si>
    <t>平盘（密胺）</t>
  </si>
  <si>
    <t>10.5寸</t>
  </si>
  <si>
    <t>需提供样品
需印有学校LOGO，具体沟通确定</t>
  </si>
  <si>
    <t>面碗（密胺）</t>
  </si>
  <si>
    <t>麻辣烫使用，常规</t>
  </si>
  <si>
    <t>合金筷子</t>
  </si>
  <si>
    <t>黑色，24cm</t>
  </si>
  <si>
    <t>纸巾盒</t>
  </si>
  <si>
    <t>竹制，长方形，常规</t>
  </si>
  <si>
    <t>盒</t>
  </si>
  <si>
    <t>商务套餐盒</t>
  </si>
  <si>
    <t>内胆316不锈钢大深五格
外壳为实木或竹制耐摔材料
同时配有相应的刀叉和筷子
尺寸参考图片</t>
  </si>
  <si>
    <t>特厚不锈钢份数盆盖子
（304不锈钢，与份数盆配套）</t>
  </si>
  <si>
    <t>53cm*32.5cm*6.5cm</t>
  </si>
  <si>
    <t>个</t>
  </si>
  <si>
    <t>需提供样品
钱塘东一和钱塘西二各50个</t>
  </si>
  <si>
    <t>特厚不锈钢份数盆
（304不锈钢）</t>
  </si>
  <si>
    <t>需提供样品
钱塘东一和钱塘西二各200个</t>
  </si>
  <si>
    <t>304不锈钢墩头架</t>
  </si>
  <si>
    <t>高度80cm</t>
  </si>
  <si>
    <t>钱塘东一3个，钱塘西二2个</t>
  </si>
  <si>
    <t>特厚款304不锈钢漏勺</t>
  </si>
  <si>
    <t>1米把手
头36cm大漏勺，头直径36cm，
深约10cm,厚度1.2毫米，背面8支撑</t>
  </si>
  <si>
    <t>钱塘东一使用</t>
  </si>
  <si>
    <t>此价格为包含税运、装卸等所有费用的包干价</t>
  </si>
  <si>
    <t>商品在收货时剩余的保质期应占其总保质期的三分之二及以上</t>
  </si>
  <si>
    <r>
      <rPr>
        <sz val="11"/>
        <color theme="1"/>
        <rFont val="宋体"/>
        <charset val="134"/>
        <scheme val="minor"/>
      </rPr>
      <t>公司名称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</si>
  <si>
    <r>
      <rPr>
        <sz val="11"/>
        <color theme="1"/>
        <rFont val="宋体"/>
        <charset val="134"/>
        <scheme val="minor"/>
      </rPr>
      <t>联系方式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</si>
  <si>
    <r>
      <rPr>
        <sz val="11"/>
        <color theme="1"/>
        <rFont val="宋体"/>
        <charset val="134"/>
        <scheme val="minor"/>
      </rPr>
      <t>盖章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</si>
</sst>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png"/><Relationship Id="rId8" Type="http://schemas.openxmlformats.org/officeDocument/2006/relationships/image" Target="media/image7.png"/><Relationship Id="rId7" Type="http://schemas.openxmlformats.org/officeDocument/2006/relationships/image" Target="media/image6.png"/><Relationship Id="rId6" Type="http://schemas.openxmlformats.org/officeDocument/2006/relationships/image" Target="media/image5.png"/><Relationship Id="rId5" Type="http://schemas.openxmlformats.org/officeDocument/2006/relationships/image" Target="media/image4.png"/><Relationship Id="rId40" Type="http://schemas.openxmlformats.org/officeDocument/2006/relationships/image" Target="media/image39.png"/><Relationship Id="rId4" Type="http://schemas.openxmlformats.org/officeDocument/2006/relationships/image" Target="NULL" TargetMode="External"/><Relationship Id="rId39" Type="http://schemas.openxmlformats.org/officeDocument/2006/relationships/image" Target="media/image38.jpeg"/><Relationship Id="rId38" Type="http://schemas.openxmlformats.org/officeDocument/2006/relationships/image" Target="media/image37.png"/><Relationship Id="rId37" Type="http://schemas.openxmlformats.org/officeDocument/2006/relationships/image" Target="media/image36.jpeg"/><Relationship Id="rId36" Type="http://schemas.openxmlformats.org/officeDocument/2006/relationships/image" Target="media/image35.png"/><Relationship Id="rId35" Type="http://schemas.openxmlformats.org/officeDocument/2006/relationships/image" Target="media/image34.jpeg"/><Relationship Id="rId34" Type="http://schemas.openxmlformats.org/officeDocument/2006/relationships/image" Target="media/image33.jpeg"/><Relationship Id="rId33" Type="http://schemas.openxmlformats.org/officeDocument/2006/relationships/image" Target="media/image32.png"/><Relationship Id="rId32" Type="http://schemas.openxmlformats.org/officeDocument/2006/relationships/image" Target="media/image31.png"/><Relationship Id="rId31" Type="http://schemas.openxmlformats.org/officeDocument/2006/relationships/image" Target="media/image30.png"/><Relationship Id="rId30" Type="http://schemas.openxmlformats.org/officeDocument/2006/relationships/image" Target="media/image29.png"/><Relationship Id="rId3" Type="http://schemas.openxmlformats.org/officeDocument/2006/relationships/image" Target="media/image3.png"/><Relationship Id="rId29" Type="http://schemas.openxmlformats.org/officeDocument/2006/relationships/image" Target="media/image28.png"/><Relationship Id="rId28" Type="http://schemas.openxmlformats.org/officeDocument/2006/relationships/image" Target="media/image27.png"/><Relationship Id="rId27" Type="http://schemas.openxmlformats.org/officeDocument/2006/relationships/image" Target="media/image26.pn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png"/><Relationship Id="rId23" Type="http://schemas.openxmlformats.org/officeDocument/2006/relationships/image" Target="media/image22.png"/><Relationship Id="rId22" Type="http://schemas.openxmlformats.org/officeDocument/2006/relationships/image" Target="media/image21.png"/><Relationship Id="rId21" Type="http://schemas.openxmlformats.org/officeDocument/2006/relationships/image" Target="media/image20.png"/><Relationship Id="rId20" Type="http://schemas.openxmlformats.org/officeDocument/2006/relationships/image" Target="media/image19.png"/><Relationship Id="rId2" Type="http://schemas.openxmlformats.org/officeDocument/2006/relationships/image" Target="media/image2.png"/><Relationship Id="rId19" Type="http://schemas.openxmlformats.org/officeDocument/2006/relationships/image" Target="media/image18.png"/><Relationship Id="rId18" Type="http://schemas.openxmlformats.org/officeDocument/2006/relationships/image" Target="media/image17.png"/><Relationship Id="rId17" Type="http://schemas.openxmlformats.org/officeDocument/2006/relationships/image" Target="media/image16.png"/><Relationship Id="rId16" Type="http://schemas.openxmlformats.org/officeDocument/2006/relationships/image" Target="media/image15.png"/><Relationship Id="rId15" Type="http://schemas.openxmlformats.org/officeDocument/2006/relationships/image" Target="media/image14.png"/><Relationship Id="rId14" Type="http://schemas.openxmlformats.org/officeDocument/2006/relationships/image" Target="media/image13.png"/><Relationship Id="rId13" Type="http://schemas.openxmlformats.org/officeDocument/2006/relationships/image" Target="media/image12.png"/><Relationship Id="rId12" Type="http://schemas.openxmlformats.org/officeDocument/2006/relationships/image" Target="media/image11.png"/><Relationship Id="rId11" Type="http://schemas.openxmlformats.org/officeDocument/2006/relationships/image" Target="media/image10.png"/><Relationship Id="rId10" Type="http://schemas.openxmlformats.org/officeDocument/2006/relationships/image" Target="media/image9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zoomScale="90" zoomScaleNormal="90" workbookViewId="0">
      <selection activeCell="J10" sqref="J10"/>
    </sheetView>
  </sheetViews>
  <sheetFormatPr defaultColWidth="8.725" defaultRowHeight="13.5"/>
  <cols>
    <col min="1" max="1" width="4.58333333333333" customWidth="1"/>
    <col min="2" max="2" width="27.075" style="2" customWidth="1"/>
    <col min="3" max="3" width="32" style="2" customWidth="1"/>
    <col min="4" max="6" width="8.725" style="2"/>
    <col min="7" max="7" width="9.875" style="2" customWidth="1"/>
    <col min="8" max="8" width="13.875" customWidth="1"/>
    <col min="9" max="9" width="27.6333333333333" style="3" customWidth="1"/>
    <col min="10" max="10" width="16.625" customWidth="1"/>
  </cols>
  <sheetData>
    <row r="1" ht="4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6" t="s">
        <v>9</v>
      </c>
      <c r="J2" s="5" t="s">
        <v>10</v>
      </c>
    </row>
    <row r="3" ht="50" customHeight="1" spans="1:10">
      <c r="A3" s="7">
        <v>1</v>
      </c>
      <c r="B3" s="7" t="s">
        <v>11</v>
      </c>
      <c r="C3" s="7" t="s">
        <v>12</v>
      </c>
      <c r="D3" s="7">
        <v>3</v>
      </c>
      <c r="E3" s="7" t="s">
        <v>13</v>
      </c>
      <c r="F3" s="7"/>
      <c r="G3" s="7"/>
      <c r="H3" s="7" t="str">
        <f>_xlfn.DISPIMG("ID_260CADF8E1B0416BB19A5882367F583F",1)</f>
        <v>=DISPIMG("ID_260CADF8E1B0416BB19A5882367F583F",1)</v>
      </c>
      <c r="I3" s="8" t="s">
        <v>14</v>
      </c>
      <c r="J3" s="9"/>
    </row>
    <row r="4" ht="50" customHeight="1" spans="1:10">
      <c r="A4" s="7">
        <v>2</v>
      </c>
      <c r="B4" s="10" t="s">
        <v>15</v>
      </c>
      <c r="C4" s="7" t="s">
        <v>16</v>
      </c>
      <c r="D4" s="11">
        <v>20</v>
      </c>
      <c r="E4" s="10" t="s">
        <v>17</v>
      </c>
      <c r="F4" s="12"/>
      <c r="G4" s="7"/>
      <c r="H4" s="9" t="str">
        <f>_xlfn.DISPIMG("ID_CD64B4218FDC4DEFBD9A81D2CC7F9A00",1)</f>
        <v>=DISPIMG("ID_CD64B4218FDC4DEFBD9A81D2CC7F9A00",1)</v>
      </c>
      <c r="I4" s="8" t="s">
        <v>18</v>
      </c>
      <c r="J4" s="9"/>
    </row>
    <row r="5" ht="50" customHeight="1" spans="1:10">
      <c r="A5" s="7">
        <v>3</v>
      </c>
      <c r="B5" s="10" t="s">
        <v>19</v>
      </c>
      <c r="C5" s="7" t="s">
        <v>20</v>
      </c>
      <c r="D5" s="11">
        <v>40</v>
      </c>
      <c r="E5" s="10" t="s">
        <v>17</v>
      </c>
      <c r="F5" s="12"/>
      <c r="G5" s="7"/>
      <c r="H5" s="9" t="str">
        <f>_xlfn.DISPIMG("ID_9EA5635D4B224A918B19B643A02C231C",1)</f>
        <v>=DISPIMG("ID_9EA5635D4B224A918B19B643A02C231C",1)</v>
      </c>
      <c r="I5" s="8" t="s">
        <v>18</v>
      </c>
      <c r="J5" s="9"/>
    </row>
    <row r="6" ht="50" customHeight="1" spans="1:10">
      <c r="A6" s="7">
        <v>4</v>
      </c>
      <c r="B6" s="13" t="s">
        <v>21</v>
      </c>
      <c r="C6" s="7" t="s">
        <v>22</v>
      </c>
      <c r="D6" s="14">
        <v>4</v>
      </c>
      <c r="E6" s="15" t="s">
        <v>23</v>
      </c>
      <c r="F6" s="12"/>
      <c r="G6" s="7"/>
      <c r="H6" s="9" t="str">
        <f>_xlfn.DISPIMG("ID_EAD4C640E3A34F4BA2EBE372086ADB5F",1)</f>
        <v>=DISPIMG("ID_EAD4C640E3A34F4BA2EBE372086ADB5F",1)</v>
      </c>
      <c r="I6" s="8" t="s">
        <v>18</v>
      </c>
      <c r="J6" s="9"/>
    </row>
    <row r="7" ht="50" customHeight="1" spans="1:10">
      <c r="A7" s="7">
        <v>5</v>
      </c>
      <c r="B7" s="13" t="s">
        <v>24</v>
      </c>
      <c r="C7" s="7" t="s">
        <v>22</v>
      </c>
      <c r="D7" s="14">
        <v>4</v>
      </c>
      <c r="E7" s="15" t="s">
        <v>23</v>
      </c>
      <c r="F7" s="12"/>
      <c r="G7" s="7"/>
      <c r="H7" s="9" t="str">
        <f>_xlfn.DISPIMG("ID_57F0CA1A1D934F10AF5911269E5FF9F6",1)</f>
        <v>=DISPIMG("ID_57F0CA1A1D934F10AF5911269E5FF9F6",1)</v>
      </c>
      <c r="I7" s="8" t="s">
        <v>18</v>
      </c>
      <c r="J7" s="9"/>
    </row>
    <row r="8" ht="122" customHeight="1" spans="1:10">
      <c r="A8" s="7">
        <v>6</v>
      </c>
      <c r="B8" s="16" t="s">
        <v>25</v>
      </c>
      <c r="C8" s="8" t="s">
        <v>26</v>
      </c>
      <c r="D8" s="14">
        <v>20</v>
      </c>
      <c r="E8" s="10" t="s">
        <v>27</v>
      </c>
      <c r="F8" s="12"/>
      <c r="G8" s="7"/>
      <c r="H8" s="17" t="str">
        <f>_xlfn.DISPIMG("ID_B447FA152B844C90AD01B394431E6CD1",1)</f>
        <v>=DISPIMG("ID_B447FA152B844C90AD01B394431E6CD1",1)</v>
      </c>
      <c r="I8" s="8" t="s">
        <v>28</v>
      </c>
      <c r="J8" s="9"/>
    </row>
    <row r="9" ht="50" customHeight="1" spans="1:10">
      <c r="A9" s="7">
        <v>7</v>
      </c>
      <c r="B9" s="15" t="s">
        <v>29</v>
      </c>
      <c r="C9" s="18" t="s">
        <v>30</v>
      </c>
      <c r="D9" s="14">
        <v>20</v>
      </c>
      <c r="E9" s="15" t="s">
        <v>23</v>
      </c>
      <c r="F9" s="12"/>
      <c r="G9" s="7"/>
      <c r="H9" s="9" t="str">
        <f>_xlfn.DISPIMG("ID_CC29DAAF15C84099BA1ED1469DBA90D7",1)</f>
        <v>=DISPIMG("ID_CC29DAAF15C84099BA1ED1469DBA90D7",1)</v>
      </c>
      <c r="I9" s="8" t="s">
        <v>18</v>
      </c>
      <c r="J9" s="9"/>
    </row>
    <row r="10" ht="50" customHeight="1" spans="1:10">
      <c r="A10" s="7">
        <v>8</v>
      </c>
      <c r="B10" s="13" t="s">
        <v>31</v>
      </c>
      <c r="C10" s="7" t="s">
        <v>32</v>
      </c>
      <c r="D10" s="14">
        <v>30</v>
      </c>
      <c r="E10" s="15" t="s">
        <v>23</v>
      </c>
      <c r="F10" s="12"/>
      <c r="G10" s="7"/>
      <c r="H10" s="9" t="str">
        <f>_xlfn.DISPIMG("ID_27B9A4E77EC54F63A8C0C6D639A82629",1)</f>
        <v>=DISPIMG("ID_27B9A4E77EC54F63A8C0C6D639A82629",1)</v>
      </c>
      <c r="I10" s="8" t="s">
        <v>18</v>
      </c>
      <c r="J10" s="9"/>
    </row>
    <row r="11" ht="50" customHeight="1" spans="1:10">
      <c r="A11" s="7">
        <v>9</v>
      </c>
      <c r="B11" s="13" t="s">
        <v>33</v>
      </c>
      <c r="C11" s="7" t="s">
        <v>32</v>
      </c>
      <c r="D11" s="14">
        <v>12</v>
      </c>
      <c r="E11" s="15" t="s">
        <v>23</v>
      </c>
      <c r="F11" s="12"/>
      <c r="G11" s="7"/>
      <c r="H11" s="9" t="str">
        <f>_xlfn.DISPIMG("ID_6222CDDCD0F84703861EE8B55FD548C2",1)</f>
        <v>=DISPIMG("ID_6222CDDCD0F84703861EE8B55FD548C2",1)</v>
      </c>
      <c r="I11" s="8" t="s">
        <v>18</v>
      </c>
      <c r="J11" s="9"/>
    </row>
    <row r="12" ht="50" customHeight="1" spans="1:10">
      <c r="A12" s="7">
        <v>10</v>
      </c>
      <c r="B12" s="13" t="s">
        <v>34</v>
      </c>
      <c r="C12" s="7" t="s">
        <v>32</v>
      </c>
      <c r="D12" s="14">
        <v>40</v>
      </c>
      <c r="E12" s="15" t="s">
        <v>23</v>
      </c>
      <c r="F12" s="12"/>
      <c r="G12" s="7"/>
      <c r="H12" s="9" t="str">
        <f>_xlfn.DISPIMG("ID_906F4D55265F46E18578D5F44C12A01C",1)</f>
        <v>=DISPIMG("ID_906F4D55265F46E18578D5F44C12A01C",1)</v>
      </c>
      <c r="I12" s="8" t="s">
        <v>18</v>
      </c>
      <c r="J12" s="9"/>
    </row>
    <row r="13" ht="50" customHeight="1" spans="1:10">
      <c r="A13" s="7">
        <v>11</v>
      </c>
      <c r="B13" s="13" t="s">
        <v>35</v>
      </c>
      <c r="C13" s="7" t="s">
        <v>36</v>
      </c>
      <c r="D13" s="14">
        <v>40</v>
      </c>
      <c r="E13" s="15" t="s">
        <v>23</v>
      </c>
      <c r="F13" s="12"/>
      <c r="G13" s="7"/>
      <c r="H13" s="9" t="str">
        <f>_xlfn.DISPIMG("ID_17C5A6C95671481F8105318BFCF6D4CE",1)</f>
        <v>=DISPIMG("ID_17C5A6C95671481F8105318BFCF6D4CE",1)</v>
      </c>
      <c r="I13" s="8" t="s">
        <v>18</v>
      </c>
      <c r="J13" s="9"/>
    </row>
    <row r="14" ht="50" customHeight="1" spans="1:10">
      <c r="A14" s="7">
        <v>12</v>
      </c>
      <c r="B14" s="10" t="s">
        <v>37</v>
      </c>
      <c r="C14" s="7" t="s">
        <v>38</v>
      </c>
      <c r="D14" s="14">
        <v>2</v>
      </c>
      <c r="E14" s="15" t="s">
        <v>23</v>
      </c>
      <c r="F14" s="12"/>
      <c r="G14" s="7"/>
      <c r="H14" s="9" t="str">
        <f>_xlfn.DISPIMG("ID_43E1BEC4B2654AE781DFE79A279B5FB6",1)</f>
        <v>=DISPIMG("ID_43E1BEC4B2654AE781DFE79A279B5FB6",1)</v>
      </c>
      <c r="I14" s="8" t="s">
        <v>18</v>
      </c>
      <c r="J14" s="9"/>
    </row>
    <row r="15" ht="50" customHeight="1" spans="1:10">
      <c r="A15" s="7">
        <v>13</v>
      </c>
      <c r="B15" s="10" t="s">
        <v>39</v>
      </c>
      <c r="C15" s="7" t="s">
        <v>40</v>
      </c>
      <c r="D15" s="14">
        <v>2</v>
      </c>
      <c r="E15" s="15" t="s">
        <v>23</v>
      </c>
      <c r="F15" s="12"/>
      <c r="G15" s="7"/>
      <c r="H15" s="9" t="str">
        <f>_xlfn.DISPIMG("ID_401EC83B990548118E5EC8CA989FD04F",1)</f>
        <v>=DISPIMG("ID_401EC83B990548118E5EC8CA989FD04F",1)</v>
      </c>
      <c r="I15" s="8" t="s">
        <v>18</v>
      </c>
      <c r="J15" s="9"/>
    </row>
    <row r="16" ht="50" customHeight="1" spans="1:10">
      <c r="A16" s="7">
        <v>14</v>
      </c>
      <c r="B16" s="10" t="s">
        <v>41</v>
      </c>
      <c r="C16" s="7" t="s">
        <v>42</v>
      </c>
      <c r="D16" s="14">
        <v>6</v>
      </c>
      <c r="E16" s="15" t="s">
        <v>23</v>
      </c>
      <c r="F16" s="12"/>
      <c r="G16" s="7"/>
      <c r="H16" s="9" t="str">
        <f>_xlfn.DISPIMG("ID_46F6CD7F50D44A42BCFED11381AE6C7C",1)</f>
        <v>=DISPIMG("ID_46F6CD7F50D44A42BCFED11381AE6C7C",1)</v>
      </c>
      <c r="I16" s="8" t="s">
        <v>18</v>
      </c>
      <c r="J16" s="9"/>
    </row>
    <row r="17" ht="50" customHeight="1" spans="1:10">
      <c r="A17" s="7">
        <v>15</v>
      </c>
      <c r="B17" s="10" t="s">
        <v>43</v>
      </c>
      <c r="C17" s="7" t="s">
        <v>44</v>
      </c>
      <c r="D17" s="14">
        <v>3</v>
      </c>
      <c r="E17" s="15" t="s">
        <v>23</v>
      </c>
      <c r="F17" s="12"/>
      <c r="G17" s="7"/>
      <c r="H17" s="9" t="str">
        <f>_xlfn.DISPIMG("ID_4E372BBA1AD642B88D04CA3CEF98F962",1)</f>
        <v>=DISPIMG("ID_4E372BBA1AD642B88D04CA3CEF98F962",1)</v>
      </c>
      <c r="I17" s="8" t="s">
        <v>18</v>
      </c>
      <c r="J17" s="9"/>
    </row>
    <row r="18" ht="50" customHeight="1" spans="1:10">
      <c r="A18" s="7">
        <v>16</v>
      </c>
      <c r="B18" s="10" t="s">
        <v>45</v>
      </c>
      <c r="C18" s="7" t="s">
        <v>46</v>
      </c>
      <c r="D18" s="14">
        <v>3</v>
      </c>
      <c r="E18" s="15" t="s">
        <v>23</v>
      </c>
      <c r="F18" s="12"/>
      <c r="G18" s="7"/>
      <c r="H18" s="9" t="str">
        <f>_xlfn.DISPIMG("ID_53AF142652D2458694098C48705413BA",1)</f>
        <v>=DISPIMG("ID_53AF142652D2458694098C48705413BA",1)</v>
      </c>
      <c r="I18" s="8" t="s">
        <v>18</v>
      </c>
      <c r="J18" s="9"/>
    </row>
    <row r="19" ht="50" customHeight="1" spans="1:10">
      <c r="A19" s="7">
        <v>17</v>
      </c>
      <c r="B19" s="10" t="s">
        <v>47</v>
      </c>
      <c r="C19" s="7" t="s">
        <v>48</v>
      </c>
      <c r="D19" s="14">
        <v>2</v>
      </c>
      <c r="E19" s="15" t="s">
        <v>23</v>
      </c>
      <c r="F19" s="12"/>
      <c r="G19" s="7"/>
      <c r="H19" s="9" t="str">
        <f>_xlfn.DISPIMG("ID_4F69E14FD1954E5D9A9CC23D66FF5EA5",1)</f>
        <v>=DISPIMG("ID_4F69E14FD1954E5D9A9CC23D66FF5EA5",1)</v>
      </c>
      <c r="I19" s="8" t="s">
        <v>18</v>
      </c>
      <c r="J19" s="9"/>
    </row>
    <row r="20" ht="50" customHeight="1" spans="1:10">
      <c r="A20" s="7">
        <v>18</v>
      </c>
      <c r="B20" s="10" t="s">
        <v>49</v>
      </c>
      <c r="C20" s="7" t="s">
        <v>50</v>
      </c>
      <c r="D20" s="14">
        <v>2</v>
      </c>
      <c r="E20" s="15" t="s">
        <v>23</v>
      </c>
      <c r="F20" s="12"/>
      <c r="G20" s="7"/>
      <c r="H20" s="17" t="str">
        <f>_xlfn.DISPIMG("ID_7AAB6CB25C54417182BF1285917D7F39",1)</f>
        <v>=DISPIMG("ID_7AAB6CB25C54417182BF1285917D7F39",1)</v>
      </c>
      <c r="I20" s="8" t="s">
        <v>18</v>
      </c>
      <c r="J20" s="9"/>
    </row>
    <row r="21" ht="50" customHeight="1" spans="1:10">
      <c r="A21" s="7">
        <v>19</v>
      </c>
      <c r="B21" s="10" t="s">
        <v>51</v>
      </c>
      <c r="C21" s="7" t="s">
        <v>52</v>
      </c>
      <c r="D21" s="14">
        <v>2</v>
      </c>
      <c r="E21" s="15" t="s">
        <v>23</v>
      </c>
      <c r="F21" s="12"/>
      <c r="G21" s="7"/>
      <c r="H21" s="9" t="str">
        <f>_xlfn.DISPIMG("ID_030219DA845445A68F7911C314D96245",1)</f>
        <v>=DISPIMG("ID_030219DA845445A68F7911C314D96245",1)</v>
      </c>
      <c r="I21" s="8" t="s">
        <v>18</v>
      </c>
      <c r="J21" s="9"/>
    </row>
    <row r="22" ht="50" customHeight="1" spans="1:10">
      <c r="A22" s="7">
        <v>20</v>
      </c>
      <c r="B22" s="10" t="s">
        <v>53</v>
      </c>
      <c r="C22" s="7" t="s">
        <v>54</v>
      </c>
      <c r="D22" s="14">
        <v>2</v>
      </c>
      <c r="E22" s="15" t="s">
        <v>23</v>
      </c>
      <c r="F22" s="12"/>
      <c r="G22" s="7"/>
      <c r="H22" s="9" t="str">
        <f>_xlfn.DISPIMG("ID_41FB1B5FB8AF477193FBCF51DE77283A",1)</f>
        <v>=DISPIMG("ID_41FB1B5FB8AF477193FBCF51DE77283A",1)</v>
      </c>
      <c r="I22" s="8" t="s">
        <v>18</v>
      </c>
      <c r="J22" s="9"/>
    </row>
    <row r="23" ht="50" customHeight="1" spans="1:10">
      <c r="A23" s="7">
        <v>21</v>
      </c>
      <c r="B23" s="10" t="s">
        <v>55</v>
      </c>
      <c r="C23" s="7" t="s">
        <v>56</v>
      </c>
      <c r="D23" s="14">
        <v>4</v>
      </c>
      <c r="E23" s="15" t="s">
        <v>23</v>
      </c>
      <c r="F23" s="12"/>
      <c r="G23" s="7"/>
      <c r="H23" s="9" t="str">
        <f>_xlfn.DISPIMG("ID_A113DB25DFC6414D9F2EDDF6FF88514B",1)</f>
        <v>=DISPIMG("ID_A113DB25DFC6414D9F2EDDF6FF88514B",1)</v>
      </c>
      <c r="I23" s="8" t="s">
        <v>18</v>
      </c>
      <c r="J23" s="9"/>
    </row>
    <row r="24" ht="50" customHeight="1" spans="1:10">
      <c r="A24" s="7">
        <v>22</v>
      </c>
      <c r="B24" s="10" t="s">
        <v>57</v>
      </c>
      <c r="C24" s="18" t="s">
        <v>58</v>
      </c>
      <c r="D24" s="14">
        <v>100</v>
      </c>
      <c r="E24" s="15" t="s">
        <v>23</v>
      </c>
      <c r="F24" s="12"/>
      <c r="G24" s="7"/>
      <c r="H24" s="9" t="str">
        <f>_xlfn.DISPIMG("ID_E8CCA99887D04B759353D195D007B6D0",1)</f>
        <v>=DISPIMG("ID_E8CCA99887D04B759353D195D007B6D0",1)</v>
      </c>
      <c r="I24" s="8" t="s">
        <v>18</v>
      </c>
      <c r="J24" s="9"/>
    </row>
    <row r="25" ht="50" customHeight="1" spans="1:10">
      <c r="A25" s="7">
        <v>23</v>
      </c>
      <c r="B25" s="10" t="s">
        <v>59</v>
      </c>
      <c r="C25" s="7" t="s">
        <v>60</v>
      </c>
      <c r="D25" s="14">
        <v>3</v>
      </c>
      <c r="E25" s="15" t="s">
        <v>23</v>
      </c>
      <c r="F25" s="12"/>
      <c r="G25" s="7"/>
      <c r="H25" s="9" t="str">
        <f>_xlfn.DISPIMG("ID_DCB07F0BC4D14682BE92C449925B8FDB",1)</f>
        <v>=DISPIMG("ID_DCB07F0BC4D14682BE92C449925B8FDB",1)</v>
      </c>
      <c r="I25" s="8" t="s">
        <v>18</v>
      </c>
      <c r="J25" s="9"/>
    </row>
    <row r="26" ht="50" customHeight="1" spans="1:10">
      <c r="A26" s="7">
        <v>24</v>
      </c>
      <c r="B26" s="10" t="s">
        <v>61</v>
      </c>
      <c r="C26" s="7" t="s">
        <v>62</v>
      </c>
      <c r="D26" s="14">
        <v>3</v>
      </c>
      <c r="E26" s="15" t="s">
        <v>23</v>
      </c>
      <c r="F26" s="12"/>
      <c r="G26" s="7"/>
      <c r="H26" s="9" t="str">
        <f>_xlfn.DISPIMG("ID_356F456D5C504FD6B32815FE371DCB40",1)</f>
        <v>=DISPIMG("ID_356F456D5C504FD6B32815FE371DCB40",1)</v>
      </c>
      <c r="I26" s="8" t="s">
        <v>18</v>
      </c>
      <c r="J26" s="9"/>
    </row>
    <row r="27" ht="50" customHeight="1" spans="1:10">
      <c r="A27" s="7">
        <v>25</v>
      </c>
      <c r="B27" s="10" t="s">
        <v>63</v>
      </c>
      <c r="C27" s="18" t="s">
        <v>60</v>
      </c>
      <c r="D27" s="14">
        <v>3</v>
      </c>
      <c r="E27" s="15" t="s">
        <v>23</v>
      </c>
      <c r="F27" s="12"/>
      <c r="G27" s="7"/>
      <c r="H27" s="9" t="str">
        <f>_xlfn.DISPIMG("ID_843B4E572871475981BA0A8584E472C8",1)</f>
        <v>=DISPIMG("ID_843B4E572871475981BA0A8584E472C8",1)</v>
      </c>
      <c r="I27" s="8" t="s">
        <v>18</v>
      </c>
      <c r="J27" s="9"/>
    </row>
    <row r="28" ht="50" customHeight="1" spans="1:10">
      <c r="A28" s="7">
        <v>26</v>
      </c>
      <c r="B28" s="10" t="s">
        <v>64</v>
      </c>
      <c r="C28" s="7" t="s">
        <v>42</v>
      </c>
      <c r="D28" s="14">
        <v>3</v>
      </c>
      <c r="E28" s="15" t="s">
        <v>23</v>
      </c>
      <c r="F28" s="12"/>
      <c r="G28" s="7"/>
      <c r="H28" s="9" t="str">
        <f>_xlfn.DISPIMG("ID_431C912D37A64AF9B02F31408E5F9EE9",1)</f>
        <v>=DISPIMG("ID_431C912D37A64AF9B02F31408E5F9EE9",1)</v>
      </c>
      <c r="I28" s="8" t="s">
        <v>18</v>
      </c>
      <c r="J28" s="9"/>
    </row>
    <row r="29" ht="50" customHeight="1" spans="1:10">
      <c r="A29" s="7">
        <v>27</v>
      </c>
      <c r="B29" s="10" t="s">
        <v>65</v>
      </c>
      <c r="C29" s="7" t="s">
        <v>52</v>
      </c>
      <c r="D29" s="14">
        <v>3</v>
      </c>
      <c r="E29" s="15" t="s">
        <v>23</v>
      </c>
      <c r="F29" s="12"/>
      <c r="G29" s="7"/>
      <c r="H29" s="9" t="str">
        <f>_xlfn.DISPIMG("ID_29F5EA5085FC493B8CBED82AA2ADD718",1)</f>
        <v>=DISPIMG("ID_29F5EA5085FC493B8CBED82AA2ADD718",1)</v>
      </c>
      <c r="I29" s="8" t="s">
        <v>18</v>
      </c>
      <c r="J29" s="9"/>
    </row>
    <row r="30" ht="50" customHeight="1" spans="1:10">
      <c r="A30" s="7">
        <v>28</v>
      </c>
      <c r="B30" s="10" t="s">
        <v>66</v>
      </c>
      <c r="C30" s="7" t="s">
        <v>67</v>
      </c>
      <c r="D30" s="14">
        <v>3</v>
      </c>
      <c r="E30" s="15" t="s">
        <v>23</v>
      </c>
      <c r="F30" s="12"/>
      <c r="G30" s="7"/>
      <c r="H30" s="9" t="str">
        <f>_xlfn.DISPIMG("ID_8E2F7244ED254339B9AB8B4AA391013D",1)</f>
        <v>=DISPIMG("ID_8E2F7244ED254339B9AB8B4AA391013D",1)</v>
      </c>
      <c r="I30" s="8" t="s">
        <v>18</v>
      </c>
      <c r="J30" s="9"/>
    </row>
    <row r="31" ht="50" customHeight="1" spans="1:10">
      <c r="A31" s="7">
        <v>29</v>
      </c>
      <c r="B31" s="10" t="s">
        <v>68</v>
      </c>
      <c r="C31" s="8" t="s">
        <v>69</v>
      </c>
      <c r="D31" s="14">
        <v>3</v>
      </c>
      <c r="E31" s="15" t="s">
        <v>23</v>
      </c>
      <c r="F31" s="12"/>
      <c r="G31" s="7"/>
      <c r="H31" s="9" t="str">
        <f>_xlfn.DISPIMG("ID_A07C07A87A7343E196F43B540A53F3AE",1)</f>
        <v>=DISPIMG("ID_A07C07A87A7343E196F43B540A53F3AE",1)</v>
      </c>
      <c r="I31" s="8" t="s">
        <v>18</v>
      </c>
      <c r="J31" s="9"/>
    </row>
    <row r="32" ht="50" customHeight="1" spans="1:10">
      <c r="A32" s="7">
        <v>30</v>
      </c>
      <c r="B32" s="10" t="s">
        <v>70</v>
      </c>
      <c r="C32" s="7" t="s">
        <v>71</v>
      </c>
      <c r="D32" s="14">
        <v>3</v>
      </c>
      <c r="E32" s="15" t="s">
        <v>23</v>
      </c>
      <c r="F32" s="12"/>
      <c r="G32" s="7"/>
      <c r="H32" s="9" t="str">
        <f>_xlfn.DISPIMG("ID_9D12B5DC30CA46B2A8880F91C86333F7",1)</f>
        <v>=DISPIMG("ID_9D12B5DC30CA46B2A8880F91C86333F7",1)</v>
      </c>
      <c r="I32" s="8" t="s">
        <v>18</v>
      </c>
      <c r="J32" s="9"/>
    </row>
    <row r="33" ht="50" customHeight="1" spans="1:10">
      <c r="A33" s="7">
        <v>31</v>
      </c>
      <c r="B33" s="10" t="s">
        <v>72</v>
      </c>
      <c r="C33" s="7" t="s">
        <v>73</v>
      </c>
      <c r="D33" s="14">
        <v>1000</v>
      </c>
      <c r="E33" s="15" t="s">
        <v>23</v>
      </c>
      <c r="F33" s="12"/>
      <c r="G33" s="7"/>
      <c r="H33" s="9" t="str">
        <f>_xlfn.DISPIMG("ID_1B4FC8E2296F4531A18E4A6ED4F65D7F",1)</f>
        <v>=DISPIMG("ID_1B4FC8E2296F4531A18E4A6ED4F65D7F",1)</v>
      </c>
      <c r="I33" s="8" t="s">
        <v>74</v>
      </c>
      <c r="J33" s="9"/>
    </row>
    <row r="34" ht="50" customHeight="1" spans="1:10">
      <c r="A34" s="7">
        <v>32</v>
      </c>
      <c r="B34" s="10" t="s">
        <v>75</v>
      </c>
      <c r="C34" s="18" t="s">
        <v>76</v>
      </c>
      <c r="D34" s="14">
        <v>150</v>
      </c>
      <c r="E34" s="15" t="s">
        <v>23</v>
      </c>
      <c r="F34" s="12"/>
      <c r="G34" s="7"/>
      <c r="H34" s="9" t="str">
        <f>_xlfn.DISPIMG("ID_82A73EDA095B4A05921D6971DA6FAB65",1)</f>
        <v>=DISPIMG("ID_82A73EDA095B4A05921D6971DA6FAB65",1)</v>
      </c>
      <c r="I34" s="8" t="s">
        <v>18</v>
      </c>
      <c r="J34" s="9"/>
    </row>
    <row r="35" ht="50" customHeight="1" spans="1:10">
      <c r="A35" s="7">
        <v>33</v>
      </c>
      <c r="B35" s="10" t="s">
        <v>77</v>
      </c>
      <c r="C35" s="7" t="s">
        <v>78</v>
      </c>
      <c r="D35" s="14">
        <v>1500</v>
      </c>
      <c r="E35" s="13" t="s">
        <v>17</v>
      </c>
      <c r="F35" s="12"/>
      <c r="G35" s="7"/>
      <c r="H35" s="9" t="str">
        <f>_xlfn.DISPIMG("ID_80E559C2EB514499A21C2DA0593EA740",1)</f>
        <v>=DISPIMG("ID_80E559C2EB514499A21C2DA0593EA740",1)</v>
      </c>
      <c r="I35" s="8" t="s">
        <v>18</v>
      </c>
      <c r="J35" s="9"/>
    </row>
    <row r="36" ht="50" customHeight="1" spans="1:10">
      <c r="A36" s="7">
        <v>34</v>
      </c>
      <c r="B36" s="10" t="s">
        <v>79</v>
      </c>
      <c r="C36" s="18" t="s">
        <v>80</v>
      </c>
      <c r="D36" s="14">
        <v>100</v>
      </c>
      <c r="E36" s="13" t="s">
        <v>81</v>
      </c>
      <c r="F36" s="12"/>
      <c r="G36" s="7"/>
      <c r="H36" s="9" t="str">
        <f>_xlfn.DISPIMG("ID_2D486E5A27634A96AC38DC95A2FF6B61",1)</f>
        <v>=DISPIMG("ID_2D486E5A27634A96AC38DC95A2FF6B61",1)</v>
      </c>
      <c r="I36" s="8" t="s">
        <v>74</v>
      </c>
      <c r="J36" s="9"/>
    </row>
    <row r="37" ht="83" customHeight="1" spans="1:10">
      <c r="A37" s="7">
        <v>35</v>
      </c>
      <c r="B37" s="13" t="s">
        <v>82</v>
      </c>
      <c r="C37" s="8" t="s">
        <v>83</v>
      </c>
      <c r="D37" s="14">
        <v>50</v>
      </c>
      <c r="E37" s="13" t="s">
        <v>27</v>
      </c>
      <c r="F37" s="12"/>
      <c r="G37" s="7"/>
      <c r="H37" s="9" t="str">
        <f>_xlfn.DISPIMG("ID_2A22783A1782498AA2B18F8E11AC012F",1)</f>
        <v>=DISPIMG("ID_2A22783A1782498AA2B18F8E11AC012F",1)</v>
      </c>
      <c r="I37" s="8" t="s">
        <v>74</v>
      </c>
      <c r="J37" s="9"/>
    </row>
    <row r="38" ht="50" customHeight="1" spans="1:10">
      <c r="A38" s="7">
        <v>36</v>
      </c>
      <c r="B38" s="10" t="s">
        <v>84</v>
      </c>
      <c r="C38" s="7" t="s">
        <v>85</v>
      </c>
      <c r="D38" s="14">
        <v>100</v>
      </c>
      <c r="E38" s="13" t="s">
        <v>86</v>
      </c>
      <c r="F38" s="12"/>
      <c r="G38" s="7"/>
      <c r="H38" s="9" t="str">
        <f>_xlfn.DISPIMG("ID_1DAFAFCB7B4E419EB192403E29AEA03B",1)</f>
        <v>=DISPIMG("ID_1DAFAFCB7B4E419EB192403E29AEA03B",1)</v>
      </c>
      <c r="I38" s="8" t="s">
        <v>87</v>
      </c>
      <c r="J38" s="9"/>
    </row>
    <row r="39" ht="50" customHeight="1" spans="1:10">
      <c r="A39" s="7">
        <v>37</v>
      </c>
      <c r="B39" s="10" t="s">
        <v>88</v>
      </c>
      <c r="C39" s="7" t="s">
        <v>85</v>
      </c>
      <c r="D39" s="14">
        <v>400</v>
      </c>
      <c r="E39" s="13" t="s">
        <v>86</v>
      </c>
      <c r="F39" s="12"/>
      <c r="G39" s="7"/>
      <c r="H39" s="9" t="str">
        <f>_xlfn.DISPIMG("ID_0749DA4056FC4CF09D3A00C4D0B045FC",1)</f>
        <v>=DISPIMG("ID_0749DA4056FC4CF09D3A00C4D0B045FC",1)</v>
      </c>
      <c r="I39" s="8" t="s">
        <v>89</v>
      </c>
      <c r="J39" s="9"/>
    </row>
    <row r="40" ht="50" customHeight="1" spans="1:10">
      <c r="A40" s="7">
        <v>38</v>
      </c>
      <c r="B40" s="10" t="s">
        <v>90</v>
      </c>
      <c r="C40" s="7" t="s">
        <v>91</v>
      </c>
      <c r="D40" s="14">
        <v>5</v>
      </c>
      <c r="E40" s="13" t="s">
        <v>86</v>
      </c>
      <c r="F40" s="12"/>
      <c r="G40" s="7"/>
      <c r="H40" s="9" t="str">
        <f>_xlfn.DISPIMG("ID_1AA8B8C1DC784CCABD822BD2F843E0EC",1)</f>
        <v>=DISPIMG("ID_1AA8B8C1DC784CCABD822BD2F843E0EC",1)</v>
      </c>
      <c r="I40" s="8" t="s">
        <v>92</v>
      </c>
      <c r="J40" s="9"/>
    </row>
    <row r="41" ht="65" customHeight="1" spans="1:10">
      <c r="A41" s="7">
        <v>39</v>
      </c>
      <c r="B41" s="7" t="s">
        <v>93</v>
      </c>
      <c r="C41" s="8" t="s">
        <v>94</v>
      </c>
      <c r="D41" s="7">
        <v>5</v>
      </c>
      <c r="E41" s="7" t="s">
        <v>86</v>
      </c>
      <c r="F41" s="7"/>
      <c r="G41" s="7"/>
      <c r="H41" s="9" t="str">
        <f>_xlfn.DISPIMG("ID_9CE285C72D8C4E3F99811E4B53C944DF",1)</f>
        <v>=DISPIMG("ID_9CE285C72D8C4E3F99811E4B53C944DF",1)</v>
      </c>
      <c r="I41" s="8" t="s">
        <v>95</v>
      </c>
      <c r="J41" s="9"/>
    </row>
    <row r="42" s="2" customFormat="1" ht="61" customHeight="1" spans="1:10">
      <c r="A42" s="19" t="s">
        <v>96</v>
      </c>
      <c r="B42" s="20"/>
      <c r="C42" s="20"/>
      <c r="D42" s="20"/>
      <c r="E42" s="20"/>
      <c r="F42" s="21"/>
      <c r="G42" s="22">
        <f>SUM(G3:G40)</f>
        <v>0</v>
      </c>
      <c r="H42" s="19" t="s">
        <v>97</v>
      </c>
      <c r="I42" s="20"/>
      <c r="J42" s="21"/>
    </row>
    <row r="43" ht="79" customHeight="1" spans="1:10">
      <c r="A43" s="23" t="s">
        <v>98</v>
      </c>
      <c r="B43" s="24"/>
      <c r="C43" s="24"/>
      <c r="D43" s="25"/>
      <c r="E43" s="26" t="s">
        <v>99</v>
      </c>
      <c r="F43" s="27"/>
      <c r="G43" s="27"/>
      <c r="H43" s="27"/>
      <c r="I43" s="26" t="s">
        <v>100</v>
      </c>
      <c r="J43" s="27"/>
    </row>
  </sheetData>
  <mergeCells count="6">
    <mergeCell ref="A1:J1"/>
    <mergeCell ref="A42:F42"/>
    <mergeCell ref="H42:J42"/>
    <mergeCell ref="A43:D43"/>
    <mergeCell ref="E43:H43"/>
    <mergeCell ref="I43:J43"/>
  </mergeCells>
  <pageMargins left="0.75" right="0.75" top="1" bottom="1" header="0.5" footer="0.5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2024-08-12T03:44:00Z</dcterms:created>
  <dcterms:modified xsi:type="dcterms:W3CDTF">2025-11-04T08:28:04Z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05B7210714174CC1B55FF137F76F90D8_11</vt:lpwstr>
  </property>
  <property fmtid="{D5CDD505-2E9C-101B-9397-08002B2CF9AE}" pid="3" name="KSOProductBuildVer">
    <vt:lpwstr>2052-12.1.0.23542</vt:lpwstr>
  </property>
</Properties>
</file>